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 2022-2023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 2022-2023'!$A$1:$I$64</definedName>
    <definedName name="Excel_BuiltIn_Print_Titles" localSheetId="0">'Расх 2022-2023'!$6:$6</definedName>
    <definedName name="_xlnm.Print_Titles" localSheetId="0">'Расх 2022-2023'!$6:$6</definedName>
    <definedName name="_xlnm.Print_Area" localSheetId="0">'Расх 2022-2023'!$A$1:$I$64</definedName>
  </definedNames>
  <calcPr fullCalcOnLoad="1"/>
</workbook>
</file>

<file path=xl/sharedStrings.xml><?xml version="1.0" encoding="utf-8"?>
<sst xmlns="http://schemas.openxmlformats.org/spreadsheetml/2006/main" count="140" uniqueCount="71">
  <si>
    <t>(руб.)</t>
  </si>
  <si>
    <t>Наименование</t>
  </si>
  <si>
    <t>Целевая статья</t>
  </si>
  <si>
    <t>Вид расхо-дов</t>
  </si>
  <si>
    <t xml:space="preserve">Утвержденные бюджетные ассигнования на 2022 год </t>
  </si>
  <si>
    <t>Изменения (увеличение (+), уменьшение (-))</t>
  </si>
  <si>
    <t>Сумма на 2022 год с учетом изменений</t>
  </si>
  <si>
    <t xml:space="preserve">Утвержденные бюджетные ассигнования на 2023 год </t>
  </si>
  <si>
    <t>Сумма на 2023 год с учетом изменений</t>
  </si>
  <si>
    <t>Муниципальная программа "Развитие системы образования города Обнинска"</t>
  </si>
  <si>
    <t>01 0 00 00000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</si>
  <si>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</si>
  <si>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</si>
  <si>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</si>
  <si>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</si>
  <si>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</si>
  <si>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</si>
  <si>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</si>
  <si>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3 01 L3040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</si>
  <si>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</si>
  <si>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</si>
  <si>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</si>
  <si>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</si>
  <si>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</si>
  <si>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</si>
  <si>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</si>
  <si>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</si>
  <si>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"Содержание и обслуживание жилищного фонда муниципального образования "Город Обнинск"</t>
  </si>
  <si>
    <t>07 0 00 00000</t>
  </si>
  <si>
    <t>Софинансирование работ по капитальному ремонту многоквартирных домов</t>
  </si>
  <si>
    <t>07 0 02 10000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</si>
  <si>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</si>
  <si>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</si>
  <si>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</si>
  <si>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Специальные расходы</t>
  </si>
  <si>
    <t>880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</si>
  <si>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</si>
  <si>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</si>
  <si>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</si>
  <si>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</si>
  <si>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</si>
  <si>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</si>
  <si>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 из областного бюджета)</t>
  </si>
  <si>
    <t>13 1 01 S6280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</si>
  <si>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</si>
  <si>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</si>
  <si>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</si>
  <si>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15 0 01 10000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</si>
  <si>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</si>
  <si>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</si>
  <si>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</si>
  <si>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85551</t>
  </si>
  <si>
    <t>Непрограммные направления расходов</t>
  </si>
  <si>
    <t>70 0 00 00000</t>
  </si>
  <si>
    <t>Прочие непрограммные направления расходов</t>
  </si>
  <si>
    <t>70 9 00 00000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</si>
  <si>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</si>
  <si>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</si>
  <si>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600</t>
  </si>
  <si>
    <t>610</t>
  </si>
  <si>
    <t>Дополнительные выплаты за поднаем жилья работникам федеральных государственных учреждений</t>
  </si>
  <si>
    <t>70 9 00 19003</t>
  </si>
  <si>
    <t>Социальное обеспечение и иные выплаты населению</t>
  </si>
  <si>
    <t>Публичные нормативные социальные выплаты гражданам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</si>
  <si>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</si>
  <si>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</si>
  <si>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Социальные выплаты гражданам, кроме публичных нормативных социальных выплат</t>
  </si>
  <si>
    <t>ВСЕГО</t>
  </si>
  <si>
    <t>Приложение № 4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</si>
  <si>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Изменения в Приложение № 7 к решению Обнинского городского Собрания от 15.12.2020 № 02-08 «О бюджете города Обнинска на 2021 год и плановый период 2022 и 2023 годов» "Распределение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2022 и 2023 годов"</t>
  </si>
  <si>
    <t>от 25.05.2021 № 03-14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</si>
</sst>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0"/>
    </font>
    <font>
      <sz val="8"/>
      <name val="Arial"/>
      <family val="0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.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.5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wrapText="1"/>
    </xf>
    <xf numFmtId="0" fontId="0" fillId="0" borderId="0" xfId="0" applyAlignment="1">
      <alignment/>
    </xf>
    <xf numFmtId="0" fontId="32" fillId="0" borderId="0" xfId="0" applyFont="1" applyFill="1" applyAlignment="1">
      <alignment/>
    </xf>
    <xf numFmtId="49" fontId="36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36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center" wrapText="1"/>
    </xf>
    <xf numFmtId="4" fontId="36" fillId="22" borderId="11" xfId="0" applyNumberFormat="1" applyFont="1" applyFill="1" applyBorder="1" applyAlignment="1">
      <alignment horizontal="right" wrapText="1"/>
    </xf>
    <xf numFmtId="4" fontId="36" fillId="22" borderId="11" xfId="0" applyNumberFormat="1" applyFont="1" applyFill="1" applyBorder="1" applyAlignment="1">
      <alignment wrapText="1"/>
    </xf>
    <xf numFmtId="4" fontId="36" fillId="22" borderId="11" xfId="0" applyNumberFormat="1" applyFont="1" applyFill="1" applyBorder="1" applyAlignment="1">
      <alignment/>
    </xf>
    <xf numFmtId="4" fontId="36" fillId="0" borderId="11" xfId="0" applyNumberFormat="1" applyFont="1" applyFill="1" applyBorder="1" applyAlignment="1">
      <alignment wrapText="1"/>
    </xf>
    <xf numFmtId="4" fontId="36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 horizontal="left" wrapText="1"/>
    </xf>
    <xf numFmtId="0" fontId="32" fillId="0" borderId="11" xfId="0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wrapText="1"/>
    </xf>
    <xf numFmtId="4" fontId="32" fillId="0" borderId="26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/>
    </xf>
    <xf numFmtId="49" fontId="39" fillId="0" borderId="11" xfId="0" applyNumberFormat="1" applyFont="1" applyFill="1" applyBorder="1" applyAlignment="1">
      <alignment horizontal="center" wrapText="1"/>
    </xf>
    <xf numFmtId="4" fontId="36" fillId="22" borderId="26" xfId="0" applyNumberFormat="1" applyFont="1" applyFill="1" applyBorder="1" applyAlignment="1">
      <alignment wrapText="1"/>
    </xf>
    <xf numFmtId="4" fontId="36" fillId="0" borderId="26" xfId="0" applyNumberFormat="1" applyFont="1" applyFill="1" applyBorder="1" applyAlignment="1">
      <alignment wrapText="1"/>
    </xf>
    <xf numFmtId="0" fontId="39" fillId="0" borderId="0" xfId="0" applyFont="1" applyFill="1" applyAlignment="1">
      <alignment horizontal="left"/>
    </xf>
    <xf numFmtId="4" fontId="32" fillId="0" borderId="11" xfId="0" applyNumberFormat="1" applyFont="1" applyFill="1" applyBorder="1" applyAlignment="1">
      <alignment horizontal="right" wrapText="1"/>
    </xf>
    <xf numFmtId="0" fontId="40" fillId="0" borderId="11" xfId="0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 wrapText="1"/>
    </xf>
    <xf numFmtId="49" fontId="37" fillId="0" borderId="11" xfId="0" applyNumberFormat="1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 horizontal="right" wrapText="1"/>
    </xf>
    <xf numFmtId="4" fontId="32" fillId="22" borderId="11" xfId="0" applyNumberFormat="1" applyFont="1" applyFill="1" applyBorder="1" applyAlignment="1">
      <alignment wrapText="1"/>
    </xf>
    <xf numFmtId="4" fontId="32" fillId="22" borderId="11" xfId="0" applyNumberFormat="1" applyFont="1" applyFill="1" applyBorder="1" applyAlignment="1">
      <alignment horizontal="right" wrapText="1"/>
    </xf>
    <xf numFmtId="4" fontId="32" fillId="22" borderId="11" xfId="0" applyNumberFormat="1" applyFont="1" applyFill="1" applyBorder="1" applyAlignment="1">
      <alignment/>
    </xf>
    <xf numFmtId="0" fontId="41" fillId="0" borderId="11" xfId="0" applyFont="1" applyFill="1" applyBorder="1" applyAlignment="1">
      <alignment horizontal="left" wrapText="1"/>
    </xf>
    <xf numFmtId="0" fontId="40" fillId="0" borderId="11" xfId="0" applyNumberFormat="1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justify" wrapText="1"/>
    </xf>
    <xf numFmtId="49" fontId="42" fillId="0" borderId="11" xfId="0" applyNumberFormat="1" applyFont="1" applyFill="1" applyBorder="1" applyAlignment="1">
      <alignment horizontal="center" wrapText="1"/>
    </xf>
    <xf numFmtId="49" fontId="43" fillId="0" borderId="11" xfId="0" applyNumberFormat="1" applyFont="1" applyFill="1" applyBorder="1" applyAlignment="1">
      <alignment horizontal="center" wrapText="1"/>
    </xf>
    <xf numFmtId="0" fontId="39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39" fillId="22" borderId="11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4" fontId="33" fillId="0" borderId="0" xfId="0" applyNumberFormat="1" applyFont="1" applyFill="1" applyAlignment="1">
      <alignment horizontal="left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left" wrapText="1"/>
    </xf>
    <xf numFmtId="49" fontId="35" fillId="0" borderId="0" xfId="0" applyNumberFormat="1" applyFont="1" applyFill="1" applyBorder="1" applyAlignment="1">
      <alignment horizontal="center" vertical="top" wrapText="1" readingOrder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="90" zoomScaleNormal="90" zoomScaleSheetLayoutView="90" zoomScalePageLayoutView="0" workbookViewId="0" topLeftCell="A1">
      <pane ySplit="6" topLeftCell="A52" activePane="bottomLeft" state="frozen"/>
      <selection pane="topLeft" activeCell="A1" sqref="A1"/>
      <selection pane="bottomLeft" activeCell="B1" sqref="B1"/>
    </sheetView>
  </sheetViews>
  <sheetFormatPr defaultColWidth="8.875" defaultRowHeight="12.75"/>
  <cols>
    <col min="1" max="1" width="55.00390625" style="1" customWidth="1"/>
    <col min="2" max="2" width="20.375" style="2" customWidth="1"/>
    <col min="3" max="3" width="8.375" style="2" customWidth="1"/>
    <col min="4" max="4" width="21.625" style="3" customWidth="1"/>
    <col min="5" max="5" width="20.125" style="4" customWidth="1"/>
    <col min="6" max="6" width="21.25390625" style="4" customWidth="1"/>
    <col min="7" max="7" width="21.625" style="3" customWidth="1"/>
    <col min="8" max="8" width="20.125" style="4" customWidth="1"/>
    <col min="9" max="9" width="21.75390625" style="4" customWidth="1"/>
    <col min="10" max="16384" width="8.875" style="4" customWidth="1"/>
  </cols>
  <sheetData>
    <row r="1" spans="2:9" ht="68.25" customHeight="1">
      <c r="B1" s="5"/>
      <c r="C1" s="50"/>
      <c r="D1" s="50"/>
      <c r="E1" s="50"/>
      <c r="F1" s="50"/>
      <c r="G1" s="51" t="s">
        <v>68</v>
      </c>
      <c r="H1" s="51"/>
      <c r="I1" s="51"/>
    </row>
    <row r="2" spans="2:9" ht="15" customHeight="1">
      <c r="B2" s="5"/>
      <c r="C2" s="6"/>
      <c r="D2" s="7"/>
      <c r="E2" s="7"/>
      <c r="F2" s="8"/>
      <c r="G2" s="51" t="s">
        <v>70</v>
      </c>
      <c r="H2" s="51"/>
      <c r="I2" s="51"/>
    </row>
    <row r="4" spans="1:9" ht="77.25" customHeight="1">
      <c r="A4" s="52" t="s">
        <v>69</v>
      </c>
      <c r="B4" s="52"/>
      <c r="C4" s="52"/>
      <c r="D4" s="52"/>
      <c r="E4" s="52"/>
      <c r="F4" s="52"/>
      <c r="G4" s="52"/>
      <c r="H4" s="52"/>
      <c r="I4" s="52"/>
    </row>
    <row r="5" spans="1:9" ht="15.75">
      <c r="A5" s="9"/>
      <c r="B5" s="9"/>
      <c r="C5" s="9"/>
      <c r="F5" s="3"/>
      <c r="I5" s="3" t="s">
        <v>0</v>
      </c>
    </row>
    <row r="6" spans="1:9" s="13" customFormat="1" ht="57">
      <c r="A6" s="10" t="s">
        <v>1</v>
      </c>
      <c r="B6" s="11" t="s">
        <v>2</v>
      </c>
      <c r="C6" s="11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8</v>
      </c>
    </row>
    <row r="7" spans="1:9" s="13" customFormat="1" ht="31.5">
      <c r="A7" s="14" t="s">
        <v>9</v>
      </c>
      <c r="B7" s="15" t="s">
        <v>10</v>
      </c>
      <c r="C7" s="15"/>
      <c r="D7" s="16">
        <v>1054433026.43</v>
      </c>
      <c r="E7" s="17">
        <f>E8</f>
        <v>0</v>
      </c>
      <c r="F7" s="18">
        <f aca="true" t="shared" si="0" ref="F7:F42">SUM(D7:E7)</f>
        <v>1054433026.43</v>
      </c>
      <c r="G7" s="16">
        <v>1064937193.1</v>
      </c>
      <c r="H7" s="19">
        <f>H8</f>
        <v>0</v>
      </c>
      <c r="I7" s="20">
        <f aca="true" t="shared" si="1" ref="I7:I64">SUM(G7:H7)</f>
        <v>1064937193.1</v>
      </c>
    </row>
    <row r="8" spans="1:9" s="13" customFormat="1" ht="63">
      <c r="A8" s="21" t="s">
        <v>11</v>
      </c>
      <c r="B8" s="22" t="s">
        <v>12</v>
      </c>
      <c r="C8" s="22"/>
      <c r="D8" s="23">
        <v>98281742.43</v>
      </c>
      <c r="E8" s="24">
        <f>SUM(E9,E12)</f>
        <v>0</v>
      </c>
      <c r="F8" s="25">
        <f t="shared" si="0"/>
        <v>98281742.43</v>
      </c>
      <c r="G8" s="23">
        <v>100509909.1</v>
      </c>
      <c r="H8" s="24">
        <f>SUM(H9,H12)</f>
        <v>0</v>
      </c>
      <c r="I8" s="25">
        <f t="shared" si="1"/>
        <v>100509909.1</v>
      </c>
    </row>
    <row r="9" spans="1:9" s="13" customFormat="1" ht="47.25">
      <c r="A9" s="21" t="s">
        <v>13</v>
      </c>
      <c r="B9" s="22" t="s">
        <v>14</v>
      </c>
      <c r="C9" s="22"/>
      <c r="D9" s="23">
        <f>D10</f>
        <v>28432000</v>
      </c>
      <c r="E9" s="23">
        <f>E10</f>
        <v>-2941041.57</v>
      </c>
      <c r="F9" s="25">
        <f t="shared" si="0"/>
        <v>25490958.43</v>
      </c>
      <c r="G9" s="23">
        <f>G10</f>
        <v>29246000</v>
      </c>
      <c r="H9" s="23">
        <f>H10</f>
        <v>-3000585.9</v>
      </c>
      <c r="I9" s="25">
        <f t="shared" si="1"/>
        <v>26245414.1</v>
      </c>
    </row>
    <row r="10" spans="1:9" s="13" customFormat="1" ht="31.5">
      <c r="A10" s="21" t="s">
        <v>15</v>
      </c>
      <c r="B10" s="22" t="s">
        <v>14</v>
      </c>
      <c r="C10" s="22">
        <v>600</v>
      </c>
      <c r="D10" s="23">
        <v>28432000</v>
      </c>
      <c r="E10" s="23">
        <f>E11</f>
        <v>-2941041.57</v>
      </c>
      <c r="F10" s="25">
        <f t="shared" si="0"/>
        <v>25490958.43</v>
      </c>
      <c r="G10" s="23">
        <v>29246000</v>
      </c>
      <c r="H10" s="23">
        <f>H11</f>
        <v>-3000585.9</v>
      </c>
      <c r="I10" s="25">
        <f t="shared" si="1"/>
        <v>26245414.1</v>
      </c>
    </row>
    <row r="11" spans="1:9" s="13" customFormat="1" ht="15.75">
      <c r="A11" s="21" t="s">
        <v>16</v>
      </c>
      <c r="B11" s="22" t="s">
        <v>14</v>
      </c>
      <c r="C11" s="22">
        <v>610</v>
      </c>
      <c r="D11" s="23">
        <v>27132000</v>
      </c>
      <c r="E11" s="24">
        <v>-2941041.57</v>
      </c>
      <c r="F11" s="25">
        <f t="shared" si="0"/>
        <v>24190958.43</v>
      </c>
      <c r="G11" s="23">
        <v>27946000</v>
      </c>
      <c r="H11" s="24">
        <v>-3000585.9</v>
      </c>
      <c r="I11" s="25">
        <f t="shared" si="1"/>
        <v>24945414.1</v>
      </c>
    </row>
    <row r="12" spans="1:9" s="13" customFormat="1" ht="63">
      <c r="A12" s="21" t="s">
        <v>17</v>
      </c>
      <c r="B12" s="22" t="s">
        <v>18</v>
      </c>
      <c r="C12" s="22"/>
      <c r="D12" s="23">
        <f>D13</f>
        <v>69849742.43</v>
      </c>
      <c r="E12" s="23">
        <f>E13</f>
        <v>2941041.57</v>
      </c>
      <c r="F12" s="25">
        <f t="shared" si="0"/>
        <v>72790784</v>
      </c>
      <c r="G12" s="23">
        <f>G13</f>
        <v>71263909.1</v>
      </c>
      <c r="H12" s="23">
        <f>H13</f>
        <v>3000585.9</v>
      </c>
      <c r="I12" s="25">
        <f t="shared" si="1"/>
        <v>74264495</v>
      </c>
    </row>
    <row r="13" spans="1:9" s="13" customFormat="1" ht="31.5">
      <c r="A13" s="21" t="s">
        <v>15</v>
      </c>
      <c r="B13" s="22" t="s">
        <v>18</v>
      </c>
      <c r="C13" s="22">
        <v>600</v>
      </c>
      <c r="D13" s="23">
        <f>D14</f>
        <v>69849742.43</v>
      </c>
      <c r="E13" s="23">
        <f>E14</f>
        <v>2941041.57</v>
      </c>
      <c r="F13" s="25">
        <f t="shared" si="0"/>
        <v>72790784</v>
      </c>
      <c r="G13" s="23">
        <f>G14</f>
        <v>71263909.1</v>
      </c>
      <c r="H13" s="23">
        <f>H14</f>
        <v>3000585.9</v>
      </c>
      <c r="I13" s="25">
        <f t="shared" si="1"/>
        <v>74264495</v>
      </c>
    </row>
    <row r="14" spans="1:9" s="13" customFormat="1" ht="15.75">
      <c r="A14" s="21" t="s">
        <v>16</v>
      </c>
      <c r="B14" s="22" t="s">
        <v>18</v>
      </c>
      <c r="C14" s="22">
        <v>610</v>
      </c>
      <c r="D14" s="23">
        <v>69849742.43</v>
      </c>
      <c r="E14" s="24">
        <v>2941041.57</v>
      </c>
      <c r="F14" s="25">
        <f t="shared" si="0"/>
        <v>72790784</v>
      </c>
      <c r="G14" s="23">
        <v>71263909.1</v>
      </c>
      <c r="H14" s="24">
        <v>3000585.9</v>
      </c>
      <c r="I14" s="25">
        <f t="shared" si="1"/>
        <v>74264495</v>
      </c>
    </row>
    <row r="15" spans="1:9" s="29" customFormat="1" ht="31.5">
      <c r="A15" s="14" t="s">
        <v>19</v>
      </c>
      <c r="B15" s="15" t="s">
        <v>20</v>
      </c>
      <c r="C15" s="26"/>
      <c r="D15" s="17">
        <v>497458077.05</v>
      </c>
      <c r="E15" s="27">
        <f>E16</f>
        <v>-10000000</v>
      </c>
      <c r="F15" s="18">
        <f t="shared" si="0"/>
        <v>487458077.05</v>
      </c>
      <c r="G15" s="17">
        <v>561493868.4</v>
      </c>
      <c r="H15" s="28">
        <f>H16</f>
        <v>0</v>
      </c>
      <c r="I15" s="20">
        <f t="shared" si="1"/>
        <v>561493868.4</v>
      </c>
    </row>
    <row r="16" spans="1:9" s="29" customFormat="1" ht="47.25">
      <c r="A16" s="21" t="s">
        <v>21</v>
      </c>
      <c r="B16" s="22" t="s">
        <v>22</v>
      </c>
      <c r="C16" s="22"/>
      <c r="D16" s="23">
        <f>D17</f>
        <v>31595576.62</v>
      </c>
      <c r="E16" s="30">
        <f>E17</f>
        <v>-10000000</v>
      </c>
      <c r="F16" s="25">
        <f t="shared" si="0"/>
        <v>21595576.62</v>
      </c>
      <c r="G16" s="23">
        <f>G17</f>
        <v>31595576.62</v>
      </c>
      <c r="H16" s="30">
        <f>H17</f>
        <v>0</v>
      </c>
      <c r="I16" s="25">
        <f t="shared" si="1"/>
        <v>31595576.62</v>
      </c>
    </row>
    <row r="17" spans="1:9" s="29" customFormat="1" ht="31.5">
      <c r="A17" s="31" t="s">
        <v>23</v>
      </c>
      <c r="B17" s="22" t="s">
        <v>22</v>
      </c>
      <c r="C17" s="32" t="s">
        <v>24</v>
      </c>
      <c r="D17" s="23">
        <f>D18</f>
        <v>31595576.62</v>
      </c>
      <c r="E17" s="30">
        <f>E18</f>
        <v>-10000000</v>
      </c>
      <c r="F17" s="25">
        <f t="shared" si="0"/>
        <v>21595576.62</v>
      </c>
      <c r="G17" s="23">
        <f>G18</f>
        <v>31595576.62</v>
      </c>
      <c r="H17" s="30">
        <f>H18</f>
        <v>0</v>
      </c>
      <c r="I17" s="25">
        <f t="shared" si="1"/>
        <v>31595576.62</v>
      </c>
    </row>
    <row r="18" spans="1:9" s="29" customFormat="1" ht="31.5">
      <c r="A18" s="31" t="s">
        <v>25</v>
      </c>
      <c r="B18" s="22" t="s">
        <v>22</v>
      </c>
      <c r="C18" s="32" t="s">
        <v>26</v>
      </c>
      <c r="D18" s="23">
        <f>30000000+1595576.62</f>
        <v>31595576.62</v>
      </c>
      <c r="E18" s="25">
        <v>-10000000</v>
      </c>
      <c r="F18" s="25">
        <f t="shared" si="0"/>
        <v>21595576.62</v>
      </c>
      <c r="G18" s="23">
        <f>30000000+1595576.62</f>
        <v>31595576.62</v>
      </c>
      <c r="H18" s="25"/>
      <c r="I18" s="25">
        <f t="shared" si="1"/>
        <v>31595576.62</v>
      </c>
    </row>
    <row r="19" spans="1:9" s="29" customFormat="1" ht="47.25">
      <c r="A19" s="14" t="s">
        <v>27</v>
      </c>
      <c r="B19" s="15" t="s">
        <v>28</v>
      </c>
      <c r="C19" s="33"/>
      <c r="D19" s="19">
        <f>D20</f>
        <v>9000000</v>
      </c>
      <c r="E19" s="19">
        <f>E20</f>
        <v>0</v>
      </c>
      <c r="F19" s="20">
        <f t="shared" si="0"/>
        <v>9000000</v>
      </c>
      <c r="G19" s="19">
        <f>G20</f>
        <v>9000000</v>
      </c>
      <c r="H19" s="19">
        <f>H20</f>
        <v>0</v>
      </c>
      <c r="I19" s="20">
        <f t="shared" si="1"/>
        <v>9000000</v>
      </c>
    </row>
    <row r="20" spans="1:9" s="29" customFormat="1" ht="31.5">
      <c r="A20" s="21" t="s">
        <v>29</v>
      </c>
      <c r="B20" s="22" t="s">
        <v>30</v>
      </c>
      <c r="C20" s="33"/>
      <c r="D20" s="23">
        <f>SUM(D21,D23)</f>
        <v>9000000</v>
      </c>
      <c r="E20" s="23">
        <f>SUM(E21,E23)</f>
        <v>0</v>
      </c>
      <c r="F20" s="25">
        <f t="shared" si="0"/>
        <v>9000000</v>
      </c>
      <c r="G20" s="23">
        <f>SUM(G21,G23)</f>
        <v>9000000</v>
      </c>
      <c r="H20" s="23">
        <f>SUM(H21,H23)</f>
        <v>0</v>
      </c>
      <c r="I20" s="25">
        <f t="shared" si="1"/>
        <v>9000000</v>
      </c>
    </row>
    <row r="21" spans="1:9" s="29" customFormat="1" ht="31.5">
      <c r="A21" s="31" t="s">
        <v>31</v>
      </c>
      <c r="B21" s="22" t="s">
        <v>30</v>
      </c>
      <c r="C21" s="32" t="s">
        <v>24</v>
      </c>
      <c r="D21" s="23">
        <f>D22</f>
        <v>0</v>
      </c>
      <c r="E21" s="23">
        <f>E22</f>
        <v>9000000</v>
      </c>
      <c r="F21" s="25">
        <f t="shared" si="0"/>
        <v>9000000</v>
      </c>
      <c r="G21" s="23">
        <f>G22</f>
        <v>0</v>
      </c>
      <c r="H21" s="23">
        <f>H22</f>
        <v>9000000</v>
      </c>
      <c r="I21" s="25">
        <f t="shared" si="1"/>
        <v>9000000</v>
      </c>
    </row>
    <row r="22" spans="1:9" s="29" customFormat="1" ht="31.5">
      <c r="A22" s="31" t="s">
        <v>25</v>
      </c>
      <c r="B22" s="22" t="s">
        <v>30</v>
      </c>
      <c r="C22" s="32" t="s">
        <v>26</v>
      </c>
      <c r="D22" s="23"/>
      <c r="E22" s="23">
        <v>9000000</v>
      </c>
      <c r="F22" s="25">
        <f t="shared" si="0"/>
        <v>9000000</v>
      </c>
      <c r="G22" s="23"/>
      <c r="H22" s="23">
        <v>9000000</v>
      </c>
      <c r="I22" s="25">
        <f t="shared" si="1"/>
        <v>9000000</v>
      </c>
    </row>
    <row r="23" spans="1:9" s="29" customFormat="1" ht="16.5">
      <c r="A23" s="21" t="s">
        <v>32</v>
      </c>
      <c r="B23" s="22" t="s">
        <v>30</v>
      </c>
      <c r="C23" s="32" t="s">
        <v>33</v>
      </c>
      <c r="D23" s="23">
        <f>D24</f>
        <v>9000000</v>
      </c>
      <c r="E23" s="23">
        <f>E24</f>
        <v>-9000000</v>
      </c>
      <c r="F23" s="25">
        <f t="shared" si="0"/>
        <v>0</v>
      </c>
      <c r="G23" s="23">
        <f>G24</f>
        <v>9000000</v>
      </c>
      <c r="H23" s="23">
        <f>H24</f>
        <v>-9000000</v>
      </c>
      <c r="I23" s="25">
        <f t="shared" si="1"/>
        <v>0</v>
      </c>
    </row>
    <row r="24" spans="1:9" s="29" customFormat="1" ht="16.5">
      <c r="A24" s="21" t="s">
        <v>34</v>
      </c>
      <c r="B24" s="22" t="s">
        <v>30</v>
      </c>
      <c r="C24" s="32" t="s">
        <v>35</v>
      </c>
      <c r="D24" s="23">
        <v>9000000</v>
      </c>
      <c r="E24" s="30">
        <v>-9000000</v>
      </c>
      <c r="F24" s="25">
        <f t="shared" si="0"/>
        <v>0</v>
      </c>
      <c r="G24" s="23">
        <v>9000000</v>
      </c>
      <c r="H24" s="30">
        <v>-9000000</v>
      </c>
      <c r="I24" s="25">
        <f t="shared" si="1"/>
        <v>0</v>
      </c>
    </row>
    <row r="25" spans="1:9" s="29" customFormat="1" ht="47.25">
      <c r="A25" s="14" t="s">
        <v>36</v>
      </c>
      <c r="B25" s="15" t="s">
        <v>37</v>
      </c>
      <c r="C25" s="15"/>
      <c r="D25" s="17">
        <v>38454237</v>
      </c>
      <c r="E25" s="16">
        <f>E26</f>
        <v>0</v>
      </c>
      <c r="F25" s="18">
        <f t="shared" si="0"/>
        <v>38454237</v>
      </c>
      <c r="G25" s="17">
        <v>38562440</v>
      </c>
      <c r="H25" s="34">
        <f>H26</f>
        <v>0</v>
      </c>
      <c r="I25" s="20">
        <f t="shared" si="1"/>
        <v>38562440</v>
      </c>
    </row>
    <row r="26" spans="1:9" s="29" customFormat="1" ht="31.5">
      <c r="A26" s="21" t="s">
        <v>38</v>
      </c>
      <c r="B26" s="22" t="s">
        <v>39</v>
      </c>
      <c r="C26" s="22"/>
      <c r="D26" s="35">
        <v>2234237</v>
      </c>
      <c r="E26" s="36">
        <f>SUM(E27,E30)</f>
        <v>0</v>
      </c>
      <c r="F26" s="37">
        <f t="shared" si="0"/>
        <v>2234237</v>
      </c>
      <c r="G26" s="35">
        <v>2342440</v>
      </c>
      <c r="H26" s="30">
        <f>SUM(H27,H30)</f>
        <v>0</v>
      </c>
      <c r="I26" s="25">
        <f t="shared" si="1"/>
        <v>2342440</v>
      </c>
    </row>
    <row r="27" spans="1:9" s="29" customFormat="1" ht="47.25">
      <c r="A27" s="21" t="s">
        <v>40</v>
      </c>
      <c r="B27" s="22" t="s">
        <v>41</v>
      </c>
      <c r="C27" s="22"/>
      <c r="D27" s="23">
        <f>D28</f>
        <v>344708.84</v>
      </c>
      <c r="E27" s="30">
        <f>E28</f>
        <v>0.55</v>
      </c>
      <c r="F27" s="25">
        <f t="shared" si="0"/>
        <v>344709.39</v>
      </c>
      <c r="G27" s="23">
        <f>G28</f>
        <v>328611</v>
      </c>
      <c r="H27" s="30">
        <f>H28</f>
        <v>2.38</v>
      </c>
      <c r="I27" s="25">
        <f t="shared" si="1"/>
        <v>328613.38</v>
      </c>
    </row>
    <row r="28" spans="1:9" s="29" customFormat="1" ht="31.5">
      <c r="A28" s="31" t="s">
        <v>23</v>
      </c>
      <c r="B28" s="22" t="s">
        <v>41</v>
      </c>
      <c r="C28" s="22">
        <v>200</v>
      </c>
      <c r="D28" s="23">
        <f>D29</f>
        <v>344708.84</v>
      </c>
      <c r="E28" s="30">
        <f>E29</f>
        <v>0.55</v>
      </c>
      <c r="F28" s="25">
        <f t="shared" si="0"/>
        <v>344709.39</v>
      </c>
      <c r="G28" s="23">
        <f>G29</f>
        <v>328611</v>
      </c>
      <c r="H28" s="30">
        <f>H29</f>
        <v>2.38</v>
      </c>
      <c r="I28" s="25">
        <f t="shared" si="1"/>
        <v>328613.38</v>
      </c>
    </row>
    <row r="29" spans="1:9" s="29" customFormat="1" ht="31.5">
      <c r="A29" s="31" t="s">
        <v>25</v>
      </c>
      <c r="B29" s="22" t="s">
        <v>41</v>
      </c>
      <c r="C29" s="22">
        <v>240</v>
      </c>
      <c r="D29" s="23">
        <f>400000-51629-3662.16</f>
        <v>344708.84</v>
      </c>
      <c r="E29" s="30">
        <v>0.55</v>
      </c>
      <c r="F29" s="25">
        <f t="shared" si="0"/>
        <v>344709.39</v>
      </c>
      <c r="G29" s="23">
        <f>400000-71389</f>
        <v>328611</v>
      </c>
      <c r="H29" s="30">
        <v>2.38</v>
      </c>
      <c r="I29" s="25">
        <f t="shared" si="1"/>
        <v>328613.38</v>
      </c>
    </row>
    <row r="30" spans="1:9" s="29" customFormat="1" ht="69" customHeight="1">
      <c r="A30" s="21" t="s">
        <v>42</v>
      </c>
      <c r="B30" s="22" t="s">
        <v>43</v>
      </c>
      <c r="C30" s="22"/>
      <c r="D30" s="23">
        <f>D31</f>
        <v>305275</v>
      </c>
      <c r="E30" s="30">
        <f>E31</f>
        <v>-0.55</v>
      </c>
      <c r="F30" s="25">
        <f t="shared" si="0"/>
        <v>305274.45</v>
      </c>
      <c r="G30" s="23">
        <f>G31</f>
        <v>251933.5</v>
      </c>
      <c r="H30" s="30">
        <f>H31</f>
        <v>-2.38</v>
      </c>
      <c r="I30" s="25">
        <f t="shared" si="1"/>
        <v>251931.12</v>
      </c>
    </row>
    <row r="31" spans="1:9" s="29" customFormat="1" ht="31.5">
      <c r="A31" s="31" t="s">
        <v>23</v>
      </c>
      <c r="B31" s="22" t="s">
        <v>43</v>
      </c>
      <c r="C31" s="22">
        <v>200</v>
      </c>
      <c r="D31" s="23">
        <f>D32</f>
        <v>305275</v>
      </c>
      <c r="E31" s="30">
        <f>E32</f>
        <v>-0.55</v>
      </c>
      <c r="F31" s="25">
        <f t="shared" si="0"/>
        <v>305274.45</v>
      </c>
      <c r="G31" s="23">
        <f>G32</f>
        <v>251933.5</v>
      </c>
      <c r="H31" s="30">
        <f>H32</f>
        <v>-2.38</v>
      </c>
      <c r="I31" s="25">
        <f t="shared" si="1"/>
        <v>251931.12</v>
      </c>
    </row>
    <row r="32" spans="1:9" s="29" customFormat="1" ht="31.5">
      <c r="A32" s="31" t="s">
        <v>25</v>
      </c>
      <c r="B32" s="22" t="s">
        <v>43</v>
      </c>
      <c r="C32" s="22">
        <v>240</v>
      </c>
      <c r="D32" s="23">
        <f>274747+30528</f>
        <v>305275</v>
      </c>
      <c r="E32" s="25">
        <v>-0.55</v>
      </c>
      <c r="F32" s="25">
        <f t="shared" si="0"/>
        <v>305274.45</v>
      </c>
      <c r="G32" s="23">
        <f>226738+25195.5</f>
        <v>251933.5</v>
      </c>
      <c r="H32" s="25">
        <v>-2.38</v>
      </c>
      <c r="I32" s="25">
        <f t="shared" si="1"/>
        <v>251931.12</v>
      </c>
    </row>
    <row r="33" spans="1:9" s="13" customFormat="1" ht="31.5">
      <c r="A33" s="38" t="s">
        <v>44</v>
      </c>
      <c r="B33" s="15" t="s">
        <v>45</v>
      </c>
      <c r="C33" s="15"/>
      <c r="D33" s="17">
        <v>34096260.06</v>
      </c>
      <c r="E33" s="27">
        <f>SUM(E34,E37,E40)</f>
        <v>0</v>
      </c>
      <c r="F33" s="18">
        <f t="shared" si="0"/>
        <v>34096260.06</v>
      </c>
      <c r="G33" s="17">
        <v>34096260.06</v>
      </c>
      <c r="H33" s="28">
        <f>SUM(H34,H37,H40)</f>
        <v>0</v>
      </c>
      <c r="I33" s="20">
        <f t="shared" si="1"/>
        <v>34096260.06</v>
      </c>
    </row>
    <row r="34" spans="1:9" s="13" customFormat="1" ht="66.75" customHeight="1">
      <c r="A34" s="21" t="s">
        <v>46</v>
      </c>
      <c r="B34" s="22" t="s">
        <v>47</v>
      </c>
      <c r="C34" s="22"/>
      <c r="D34" s="30">
        <f>D35</f>
        <v>0</v>
      </c>
      <c r="E34" s="30">
        <f>E35</f>
        <v>105507.29</v>
      </c>
      <c r="F34" s="25">
        <f t="shared" si="0"/>
        <v>105507.29</v>
      </c>
      <c r="G34" s="30">
        <f>G35</f>
        <v>0</v>
      </c>
      <c r="H34" s="30">
        <f>H35</f>
        <v>105507.29</v>
      </c>
      <c r="I34" s="25">
        <f t="shared" si="1"/>
        <v>105507.29</v>
      </c>
    </row>
    <row r="35" spans="1:9" s="13" customFormat="1" ht="31.5">
      <c r="A35" s="31" t="s">
        <v>23</v>
      </c>
      <c r="B35" s="22" t="s">
        <v>47</v>
      </c>
      <c r="C35" s="22">
        <v>200</v>
      </c>
      <c r="D35" s="30">
        <f>D36</f>
        <v>0</v>
      </c>
      <c r="E35" s="30">
        <f>E36</f>
        <v>105507.29</v>
      </c>
      <c r="F35" s="25">
        <f t="shared" si="0"/>
        <v>105507.29</v>
      </c>
      <c r="G35" s="30">
        <f>G36</f>
        <v>0</v>
      </c>
      <c r="H35" s="30">
        <f>H36</f>
        <v>105507.29</v>
      </c>
      <c r="I35" s="25">
        <f t="shared" si="1"/>
        <v>105507.29</v>
      </c>
    </row>
    <row r="36" spans="1:9" s="13" customFormat="1" ht="31.5">
      <c r="A36" s="31" t="s">
        <v>25</v>
      </c>
      <c r="B36" s="22" t="s">
        <v>47</v>
      </c>
      <c r="C36" s="22">
        <v>240</v>
      </c>
      <c r="D36" s="30"/>
      <c r="E36" s="23">
        <v>105507.29</v>
      </c>
      <c r="F36" s="25">
        <f t="shared" si="0"/>
        <v>105507.29</v>
      </c>
      <c r="G36" s="30"/>
      <c r="H36" s="23">
        <v>105507.29</v>
      </c>
      <c r="I36" s="25">
        <f t="shared" si="1"/>
        <v>105507.29</v>
      </c>
    </row>
    <row r="37" spans="1:9" s="13" customFormat="1" ht="113.25" customHeight="1">
      <c r="A37" s="39" t="s">
        <v>48</v>
      </c>
      <c r="B37" s="22" t="s">
        <v>49</v>
      </c>
      <c r="C37" s="22"/>
      <c r="D37" s="30">
        <f>D38</f>
        <v>23207508.650000002</v>
      </c>
      <c r="E37" s="30">
        <f>E38</f>
        <v>-1106661.49</v>
      </c>
      <c r="F37" s="25">
        <f t="shared" si="0"/>
        <v>22100847.160000004</v>
      </c>
      <c r="G37" s="30">
        <f>G38</f>
        <v>23207508.650000002</v>
      </c>
      <c r="H37" s="30">
        <f>H38</f>
        <v>-1106661.49</v>
      </c>
      <c r="I37" s="25">
        <f t="shared" si="1"/>
        <v>22100847.160000004</v>
      </c>
    </row>
    <row r="38" spans="1:9" s="13" customFormat="1" ht="31.5">
      <c r="A38" s="31" t="s">
        <v>23</v>
      </c>
      <c r="B38" s="22" t="s">
        <v>49</v>
      </c>
      <c r="C38" s="22">
        <v>200</v>
      </c>
      <c r="D38" s="30">
        <f>D39</f>
        <v>23207508.650000002</v>
      </c>
      <c r="E38" s="23">
        <f>E39</f>
        <v>-1106661.49</v>
      </c>
      <c r="F38" s="25">
        <f t="shared" si="0"/>
        <v>22100847.160000004</v>
      </c>
      <c r="G38" s="30">
        <f>G39</f>
        <v>23207508.650000002</v>
      </c>
      <c r="H38" s="23">
        <f>H39</f>
        <v>-1106661.49</v>
      </c>
      <c r="I38" s="25">
        <f t="shared" si="1"/>
        <v>22100847.160000004</v>
      </c>
    </row>
    <row r="39" spans="1:9" s="13" customFormat="1" ht="31.5">
      <c r="A39" s="31" t="s">
        <v>25</v>
      </c>
      <c r="B39" s="22" t="s">
        <v>49</v>
      </c>
      <c r="C39" s="22">
        <v>240</v>
      </c>
      <c r="D39" s="30">
        <f>22487895.98+719612.67</f>
        <v>23207508.650000002</v>
      </c>
      <c r="E39" s="24">
        <v>-1106661.49</v>
      </c>
      <c r="F39" s="25">
        <f t="shared" si="0"/>
        <v>22100847.160000004</v>
      </c>
      <c r="G39" s="30">
        <f>22487895.98+719612.67</f>
        <v>23207508.650000002</v>
      </c>
      <c r="H39" s="24">
        <v>-1106661.49</v>
      </c>
      <c r="I39" s="25">
        <f t="shared" si="1"/>
        <v>22100847.160000004</v>
      </c>
    </row>
    <row r="40" spans="1:9" s="13" customFormat="1" ht="126">
      <c r="A40" s="39" t="s">
        <v>50</v>
      </c>
      <c r="B40" s="22" t="s">
        <v>51</v>
      </c>
      <c r="C40" s="22"/>
      <c r="D40" s="30">
        <f>D41</f>
        <v>10888751.41</v>
      </c>
      <c r="E40" s="30">
        <f>E41</f>
        <v>1001154.2</v>
      </c>
      <c r="F40" s="25">
        <f t="shared" si="0"/>
        <v>11889905.61</v>
      </c>
      <c r="G40" s="30">
        <f>G41</f>
        <v>10888751.41</v>
      </c>
      <c r="H40" s="30">
        <f>H41</f>
        <v>1001154.2</v>
      </c>
      <c r="I40" s="25">
        <f t="shared" si="1"/>
        <v>11889905.61</v>
      </c>
    </row>
    <row r="41" spans="1:9" s="13" customFormat="1" ht="31.5">
      <c r="A41" s="31" t="s">
        <v>23</v>
      </c>
      <c r="B41" s="22" t="s">
        <v>51</v>
      </c>
      <c r="C41" s="22">
        <v>200</v>
      </c>
      <c r="D41" s="30">
        <f>D42</f>
        <v>10888751.41</v>
      </c>
      <c r="E41" s="23">
        <f>E42</f>
        <v>1001154.2</v>
      </c>
      <c r="F41" s="25">
        <f t="shared" si="0"/>
        <v>11889905.61</v>
      </c>
      <c r="G41" s="30">
        <f>G42</f>
        <v>10888751.41</v>
      </c>
      <c r="H41" s="23">
        <f>H42</f>
        <v>1001154.2</v>
      </c>
      <c r="I41" s="25">
        <f t="shared" si="1"/>
        <v>11889905.61</v>
      </c>
    </row>
    <row r="42" spans="1:9" s="13" customFormat="1" ht="31.5">
      <c r="A42" s="31" t="s">
        <v>25</v>
      </c>
      <c r="B42" s="22" t="s">
        <v>51</v>
      </c>
      <c r="C42" s="22">
        <v>240</v>
      </c>
      <c r="D42" s="30">
        <f>10551115.71+337635.7</f>
        <v>10888751.41</v>
      </c>
      <c r="E42" s="24">
        <v>1001154.2</v>
      </c>
      <c r="F42" s="25">
        <f t="shared" si="0"/>
        <v>11889905.61</v>
      </c>
      <c r="G42" s="30">
        <f>10551115.71+337635.7</f>
        <v>10888751.41</v>
      </c>
      <c r="H42" s="24">
        <v>1001154.2</v>
      </c>
      <c r="I42" s="25">
        <f t="shared" si="1"/>
        <v>11889905.61</v>
      </c>
    </row>
    <row r="43" spans="1:9" s="13" customFormat="1" ht="15.75">
      <c r="A43" s="40" t="s">
        <v>52</v>
      </c>
      <c r="B43" s="15" t="s">
        <v>53</v>
      </c>
      <c r="C43" s="41"/>
      <c r="D43" s="17">
        <v>525182470.5</v>
      </c>
      <c r="E43" s="17">
        <f>E44</f>
        <v>0</v>
      </c>
      <c r="F43" s="17">
        <v>525182470.5</v>
      </c>
      <c r="G43" s="17">
        <v>528157144.5</v>
      </c>
      <c r="H43" s="19">
        <f>H44</f>
        <v>0</v>
      </c>
      <c r="I43" s="20">
        <f t="shared" si="1"/>
        <v>528157144.5</v>
      </c>
    </row>
    <row r="44" spans="1:9" ht="15.75">
      <c r="A44" s="21" t="s">
        <v>54</v>
      </c>
      <c r="B44" s="22" t="s">
        <v>55</v>
      </c>
      <c r="C44" s="42"/>
      <c r="D44" s="35">
        <v>37300000</v>
      </c>
      <c r="E44" s="35">
        <f>E57+E45+E50</f>
        <v>0</v>
      </c>
      <c r="F44" s="37">
        <f aca="true" t="shared" si="2" ref="F44:F64">SUM(D44:E44)</f>
        <v>37300000</v>
      </c>
      <c r="G44" s="35">
        <v>37300000</v>
      </c>
      <c r="H44" s="23">
        <f>H57+H45+H50</f>
        <v>0</v>
      </c>
      <c r="I44" s="25">
        <f t="shared" si="1"/>
        <v>37300000</v>
      </c>
    </row>
    <row r="45" spans="1:9" ht="63">
      <c r="A45" s="21" t="s">
        <v>56</v>
      </c>
      <c r="B45" s="22" t="s">
        <v>57</v>
      </c>
      <c r="C45" s="32"/>
      <c r="D45" s="23">
        <f>SUM(D46,D48)</f>
        <v>1200000</v>
      </c>
      <c r="E45" s="23">
        <f>SUM(E46,E48)</f>
        <v>0</v>
      </c>
      <c r="F45" s="25">
        <f t="shared" si="2"/>
        <v>1200000</v>
      </c>
      <c r="G45" s="23">
        <f>SUM(G46,G48)</f>
        <v>1200000</v>
      </c>
      <c r="H45" s="23">
        <f>SUM(H46,H48)</f>
        <v>0</v>
      </c>
      <c r="I45" s="25">
        <f t="shared" si="1"/>
        <v>1200000</v>
      </c>
    </row>
    <row r="46" spans="1:9" ht="31.5">
      <c r="A46" s="21" t="s">
        <v>15</v>
      </c>
      <c r="B46" s="22" t="s">
        <v>57</v>
      </c>
      <c r="C46" s="32" t="s">
        <v>58</v>
      </c>
      <c r="D46" s="23"/>
      <c r="E46" s="23">
        <f>E47</f>
        <v>1200000</v>
      </c>
      <c r="F46" s="25">
        <f t="shared" si="2"/>
        <v>1200000</v>
      </c>
      <c r="G46" s="23"/>
      <c r="H46" s="23">
        <f>H47</f>
        <v>1200000</v>
      </c>
      <c r="I46" s="25">
        <f t="shared" si="1"/>
        <v>1200000</v>
      </c>
    </row>
    <row r="47" spans="1:9" ht="15.75">
      <c r="A47" s="21" t="s">
        <v>16</v>
      </c>
      <c r="B47" s="22" t="s">
        <v>57</v>
      </c>
      <c r="C47" s="32" t="s">
        <v>59</v>
      </c>
      <c r="D47" s="23"/>
      <c r="E47" s="23">
        <v>1200000</v>
      </c>
      <c r="F47" s="25">
        <f t="shared" si="2"/>
        <v>1200000</v>
      </c>
      <c r="G47" s="23"/>
      <c r="H47" s="23">
        <v>1200000</v>
      </c>
      <c r="I47" s="25">
        <f t="shared" si="1"/>
        <v>1200000</v>
      </c>
    </row>
    <row r="48" spans="1:9" ht="15.75">
      <c r="A48" s="21" t="s">
        <v>32</v>
      </c>
      <c r="B48" s="22" t="s">
        <v>57</v>
      </c>
      <c r="C48" s="32" t="s">
        <v>33</v>
      </c>
      <c r="D48" s="23">
        <f>D49</f>
        <v>1200000</v>
      </c>
      <c r="E48" s="23">
        <f>E49</f>
        <v>-1200000</v>
      </c>
      <c r="F48" s="25">
        <f t="shared" si="2"/>
        <v>0</v>
      </c>
      <c r="G48" s="23">
        <f>G49</f>
        <v>1200000</v>
      </c>
      <c r="H48" s="23">
        <f>H49</f>
        <v>-1200000</v>
      </c>
      <c r="I48" s="25">
        <f t="shared" si="1"/>
        <v>0</v>
      </c>
    </row>
    <row r="49" spans="1:9" ht="15.75">
      <c r="A49" s="21" t="s">
        <v>34</v>
      </c>
      <c r="B49" s="22" t="s">
        <v>57</v>
      </c>
      <c r="C49" s="32" t="s">
        <v>35</v>
      </c>
      <c r="D49" s="23">
        <v>1200000</v>
      </c>
      <c r="E49" s="23">
        <v>-1200000</v>
      </c>
      <c r="F49" s="25">
        <f t="shared" si="2"/>
        <v>0</v>
      </c>
      <c r="G49" s="23">
        <v>1200000</v>
      </c>
      <c r="H49" s="23">
        <v>-1200000</v>
      </c>
      <c r="I49" s="25">
        <f t="shared" si="1"/>
        <v>0</v>
      </c>
    </row>
    <row r="50" spans="1:9" s="13" customFormat="1" ht="33.75" customHeight="1">
      <c r="A50" s="21" t="s">
        <v>60</v>
      </c>
      <c r="B50" s="22" t="s">
        <v>61</v>
      </c>
      <c r="C50" s="32"/>
      <c r="D50" s="23">
        <f>D55</f>
        <v>3000000</v>
      </c>
      <c r="E50" s="23">
        <f>E55+E51+E53</f>
        <v>0</v>
      </c>
      <c r="F50" s="25">
        <f t="shared" si="2"/>
        <v>3000000</v>
      </c>
      <c r="G50" s="23">
        <f>G55</f>
        <v>3000000</v>
      </c>
      <c r="H50" s="23">
        <f>H55+H51+H53</f>
        <v>0</v>
      </c>
      <c r="I50" s="25">
        <f t="shared" si="1"/>
        <v>3000000</v>
      </c>
    </row>
    <row r="51" spans="1:9" s="13" customFormat="1" ht="31.5">
      <c r="A51" s="31" t="s">
        <v>23</v>
      </c>
      <c r="B51" s="22" t="s">
        <v>61</v>
      </c>
      <c r="C51" s="22">
        <v>200</v>
      </c>
      <c r="D51" s="23">
        <f>D52</f>
        <v>0</v>
      </c>
      <c r="E51" s="23">
        <f>E52</f>
        <v>29703</v>
      </c>
      <c r="F51" s="25">
        <f t="shared" si="2"/>
        <v>29703</v>
      </c>
      <c r="G51" s="23">
        <f>G52</f>
        <v>0</v>
      </c>
      <c r="H51" s="23">
        <f>H52</f>
        <v>29703</v>
      </c>
      <c r="I51" s="25">
        <f t="shared" si="1"/>
        <v>29703</v>
      </c>
    </row>
    <row r="52" spans="1:9" s="13" customFormat="1" ht="31.5">
      <c r="A52" s="21" t="s">
        <v>25</v>
      </c>
      <c r="B52" s="22" t="s">
        <v>61</v>
      </c>
      <c r="C52" s="22">
        <v>240</v>
      </c>
      <c r="D52" s="23"/>
      <c r="E52" s="23">
        <v>29703</v>
      </c>
      <c r="F52" s="25">
        <f t="shared" si="2"/>
        <v>29703</v>
      </c>
      <c r="G52" s="23"/>
      <c r="H52" s="23">
        <v>29703</v>
      </c>
      <c r="I52" s="25">
        <f t="shared" si="1"/>
        <v>29703</v>
      </c>
    </row>
    <row r="53" spans="1:9" s="13" customFormat="1" ht="31.5">
      <c r="A53" s="21" t="s">
        <v>62</v>
      </c>
      <c r="B53" s="22" t="s">
        <v>61</v>
      </c>
      <c r="C53" s="22">
        <v>300</v>
      </c>
      <c r="D53" s="23">
        <f>D54</f>
        <v>0</v>
      </c>
      <c r="E53" s="23">
        <f>E54</f>
        <v>2970297</v>
      </c>
      <c r="F53" s="25">
        <f t="shared" si="2"/>
        <v>2970297</v>
      </c>
      <c r="G53" s="23">
        <f>G54</f>
        <v>0</v>
      </c>
      <c r="H53" s="23">
        <f>H54</f>
        <v>2970297</v>
      </c>
      <c r="I53" s="25">
        <f t="shared" si="1"/>
        <v>2970297</v>
      </c>
    </row>
    <row r="54" spans="1:9" s="13" customFormat="1" ht="31.5">
      <c r="A54" s="21" t="s">
        <v>63</v>
      </c>
      <c r="B54" s="22" t="s">
        <v>61</v>
      </c>
      <c r="C54" s="22">
        <v>310</v>
      </c>
      <c r="D54" s="23"/>
      <c r="E54" s="30">
        <v>2970297</v>
      </c>
      <c r="F54" s="25">
        <f t="shared" si="2"/>
        <v>2970297</v>
      </c>
      <c r="G54" s="23"/>
      <c r="H54" s="30">
        <v>2970297</v>
      </c>
      <c r="I54" s="25">
        <f t="shared" si="1"/>
        <v>2970297</v>
      </c>
    </row>
    <row r="55" spans="1:9" s="13" customFormat="1" ht="15.75">
      <c r="A55" s="21" t="s">
        <v>32</v>
      </c>
      <c r="B55" s="22" t="s">
        <v>61</v>
      </c>
      <c r="C55" s="32" t="s">
        <v>33</v>
      </c>
      <c r="D55" s="23">
        <f>D56</f>
        <v>3000000</v>
      </c>
      <c r="E55" s="23">
        <f>E56</f>
        <v>-3000000</v>
      </c>
      <c r="F55" s="25">
        <f t="shared" si="2"/>
        <v>0</v>
      </c>
      <c r="G55" s="23">
        <f>G56</f>
        <v>3000000</v>
      </c>
      <c r="H55" s="23">
        <f>H56</f>
        <v>-3000000</v>
      </c>
      <c r="I55" s="25">
        <f t="shared" si="1"/>
        <v>0</v>
      </c>
    </row>
    <row r="56" spans="1:9" s="13" customFormat="1" ht="15.75">
      <c r="A56" s="21" t="s">
        <v>34</v>
      </c>
      <c r="B56" s="22" t="s">
        <v>61</v>
      </c>
      <c r="C56" s="32" t="s">
        <v>35</v>
      </c>
      <c r="D56" s="23">
        <v>3000000</v>
      </c>
      <c r="E56" s="23">
        <v>-3000000</v>
      </c>
      <c r="F56" s="25">
        <f t="shared" si="2"/>
        <v>0</v>
      </c>
      <c r="G56" s="23">
        <v>3000000</v>
      </c>
      <c r="H56" s="23">
        <v>-3000000</v>
      </c>
      <c r="I56" s="25">
        <f t="shared" si="1"/>
        <v>0</v>
      </c>
    </row>
    <row r="57" spans="1:9" s="13" customFormat="1" ht="78.75">
      <c r="A57" s="21" t="s">
        <v>64</v>
      </c>
      <c r="B57" s="22" t="s">
        <v>65</v>
      </c>
      <c r="C57" s="22"/>
      <c r="D57" s="23">
        <f>SUM(D58,D60,D62)</f>
        <v>100000</v>
      </c>
      <c r="E57" s="23">
        <f>SUM(E58,E60,E62)</f>
        <v>0</v>
      </c>
      <c r="F57" s="25">
        <f t="shared" si="2"/>
        <v>100000</v>
      </c>
      <c r="G57" s="23">
        <f>SUM(G58,G60,G62)</f>
        <v>100000</v>
      </c>
      <c r="H57" s="23">
        <f>SUM(H58,H60,H62)</f>
        <v>0</v>
      </c>
      <c r="I57" s="25">
        <f t="shared" si="1"/>
        <v>100000</v>
      </c>
    </row>
    <row r="58" spans="1:9" s="13" customFormat="1" ht="31.5">
      <c r="A58" s="31" t="s">
        <v>23</v>
      </c>
      <c r="B58" s="22" t="s">
        <v>65</v>
      </c>
      <c r="C58" s="22">
        <v>200</v>
      </c>
      <c r="D58" s="23"/>
      <c r="E58" s="23">
        <f>E59</f>
        <v>991</v>
      </c>
      <c r="F58" s="25">
        <f t="shared" si="2"/>
        <v>991</v>
      </c>
      <c r="G58" s="23"/>
      <c r="H58" s="23">
        <f>H59</f>
        <v>991</v>
      </c>
      <c r="I58" s="25">
        <f t="shared" si="1"/>
        <v>991</v>
      </c>
    </row>
    <row r="59" spans="1:9" s="13" customFormat="1" ht="31.5">
      <c r="A59" s="31" t="s">
        <v>25</v>
      </c>
      <c r="B59" s="22" t="s">
        <v>65</v>
      </c>
      <c r="C59" s="22">
        <v>240</v>
      </c>
      <c r="D59" s="23"/>
      <c r="E59" s="23">
        <v>991</v>
      </c>
      <c r="F59" s="25">
        <f t="shared" si="2"/>
        <v>991</v>
      </c>
      <c r="G59" s="23"/>
      <c r="H59" s="23">
        <v>991</v>
      </c>
      <c r="I59" s="25">
        <f t="shared" si="1"/>
        <v>991</v>
      </c>
    </row>
    <row r="60" spans="1:9" s="13" customFormat="1" ht="31.5">
      <c r="A60" s="21" t="s">
        <v>62</v>
      </c>
      <c r="B60" s="22" t="s">
        <v>65</v>
      </c>
      <c r="C60" s="22">
        <v>300</v>
      </c>
      <c r="D60" s="23"/>
      <c r="E60" s="23">
        <f>E61</f>
        <v>99009</v>
      </c>
      <c r="F60" s="25">
        <f t="shared" si="2"/>
        <v>99009</v>
      </c>
      <c r="G60" s="23"/>
      <c r="H60" s="23">
        <f>H61</f>
        <v>99009</v>
      </c>
      <c r="I60" s="25">
        <f t="shared" si="1"/>
        <v>99009</v>
      </c>
    </row>
    <row r="61" spans="1:9" s="13" customFormat="1" ht="31.5">
      <c r="A61" s="21" t="s">
        <v>66</v>
      </c>
      <c r="B61" s="22" t="s">
        <v>65</v>
      </c>
      <c r="C61" s="22">
        <v>320</v>
      </c>
      <c r="D61" s="23"/>
      <c r="E61" s="23">
        <v>99009</v>
      </c>
      <c r="F61" s="25">
        <f t="shared" si="2"/>
        <v>99009</v>
      </c>
      <c r="G61" s="23"/>
      <c r="H61" s="23">
        <v>99009</v>
      </c>
      <c r="I61" s="25">
        <f t="shared" si="1"/>
        <v>99009</v>
      </c>
    </row>
    <row r="62" spans="1:9" s="13" customFormat="1" ht="15.75">
      <c r="A62" s="31" t="s">
        <v>32</v>
      </c>
      <c r="B62" s="22" t="s">
        <v>65</v>
      </c>
      <c r="C62" s="22">
        <v>800</v>
      </c>
      <c r="D62" s="23">
        <f>D63</f>
        <v>100000</v>
      </c>
      <c r="E62" s="23">
        <f>E63</f>
        <v>-100000</v>
      </c>
      <c r="F62" s="25">
        <f t="shared" si="2"/>
        <v>0</v>
      </c>
      <c r="G62" s="23">
        <f>G63</f>
        <v>100000</v>
      </c>
      <c r="H62" s="23">
        <f>H63</f>
        <v>-100000</v>
      </c>
      <c r="I62" s="25">
        <f t="shared" si="1"/>
        <v>0</v>
      </c>
    </row>
    <row r="63" spans="1:9" s="13" customFormat="1" ht="15.75">
      <c r="A63" s="21" t="s">
        <v>34</v>
      </c>
      <c r="B63" s="22" t="s">
        <v>65</v>
      </c>
      <c r="C63" s="22">
        <v>880</v>
      </c>
      <c r="D63" s="23">
        <v>100000</v>
      </c>
      <c r="E63" s="23">
        <v>-100000</v>
      </c>
      <c r="F63" s="25">
        <f t="shared" si="2"/>
        <v>0</v>
      </c>
      <c r="G63" s="23">
        <v>100000</v>
      </c>
      <c r="H63" s="23">
        <v>-100000</v>
      </c>
      <c r="I63" s="25">
        <f t="shared" si="1"/>
        <v>0</v>
      </c>
    </row>
    <row r="64" spans="1:9" s="48" customFormat="1" ht="16.5">
      <c r="A64" s="43" t="s">
        <v>67</v>
      </c>
      <c r="B64" s="44"/>
      <c r="C64" s="45"/>
      <c r="D64" s="46">
        <v>4994077626.47</v>
      </c>
      <c r="E64" s="46">
        <f>SUM(E7,E15,E19,E25,E33,E43)</f>
        <v>-10000000</v>
      </c>
      <c r="F64" s="46">
        <f t="shared" si="2"/>
        <v>4984077626.47</v>
      </c>
      <c r="G64" s="46">
        <v>5083570546.02</v>
      </c>
      <c r="H64" s="46">
        <f>SUM(H7,H15,H19,H25,H33,H43)</f>
        <v>0</v>
      </c>
      <c r="I64" s="47">
        <f t="shared" si="1"/>
        <v>5083570546.02</v>
      </c>
    </row>
    <row r="67" ht="15.75">
      <c r="F67" s="49"/>
    </row>
  </sheetData>
  <sheetProtection selectLockedCells="1" selectUnlockedCells="1"/>
  <mergeCells count="4">
    <mergeCell ref="C1:F1"/>
    <mergeCell ref="G1:I1"/>
    <mergeCell ref="G2:I2"/>
    <mergeCell ref="A4:I4"/>
  </mergeCells>
  <printOptions/>
  <pageMargins left="0.5701388888888889" right="0.30972222222222223" top="0.6402777777777777" bottom="0.3194444444444444" header="0.5118055555555555" footer="0.1597222222222222"/>
  <pageSetup firstPageNumber="54" useFirstPageNumber="1" fitToHeight="0" fitToWidth="1"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2021-05-26T08:18:09Z</dcterms:modified>
  <cp:category/>
  <cp:version/>
  <cp:contentType/>
  <cp:contentStatus/>
</cp:coreProperties>
</file>